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defaultThemeVersion="202300"/>
  <mc:AlternateContent xmlns:mc="http://schemas.openxmlformats.org/markup-compatibility/2006">
    <mc:Choice Requires="x15">
      <x15ac:absPath xmlns:x15ac="http://schemas.microsoft.com/office/spreadsheetml/2010/11/ac" url="https://masonsplastabrickltd.sharepoint.com/sites/Marketing/Shared Documents/General/PRODUCTS/Roof Ventilation System/Calculator/"/>
    </mc:Choice>
  </mc:AlternateContent>
  <xr:revisionPtr revIDLastSave="51" documentId="13_ncr:1_{FCF20792-07EB-2346-B549-5AA826E5D8F6}" xr6:coauthVersionLast="47" xr6:coauthVersionMax="47" xr10:uidLastSave="{0A830916-D91A-6C4E-B2A0-FD2F1682AB99}"/>
  <bookViews>
    <workbookView xWindow="7340" yWindow="760" windowWidth="21420" windowHeight="20400" activeTab="1" xr2:uid="{B7AE27F3-4B5A-514E-BD90-42547FC62D78}"/>
  </bookViews>
  <sheets>
    <sheet name="Example A Truss &gt; 10º" sheetId="1" r:id="rId1"/>
    <sheet name="Example B Truss &lt;10º or Skilli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 l="1"/>
  <c r="B17" i="2" s="1"/>
  <c r="B19" i="2" s="1"/>
  <c r="B21" i="2" s="1"/>
  <c r="B22" i="2" s="1"/>
  <c r="B7" i="2"/>
  <c r="B9" i="2"/>
  <c r="B10" i="2" s="1"/>
  <c r="B16" i="1"/>
  <c r="B17" i="1" s="1"/>
  <c r="B19" i="1" s="1"/>
  <c r="B7" i="1"/>
  <c r="B9" i="1"/>
  <c r="B10" i="1" s="1"/>
  <c r="B11" i="1" s="1"/>
  <c r="B21" i="1" l="1"/>
  <c r="B22" i="1" s="1"/>
  <c r="B11" i="2"/>
  <c r="B12" i="2"/>
  <c r="B1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<sst xmlns="http://schemas.openxmlformats.org/spreadsheetml/2006/main" count="92" uniqueCount="39">
  <si>
    <t>Roof Length</t>
  </si>
  <si>
    <t>Roof Width</t>
  </si>
  <si>
    <t>Batten Spacing</t>
  </si>
  <si>
    <t>Batten Length</t>
  </si>
  <si>
    <t>Input</t>
  </si>
  <si>
    <t>Unit</t>
  </si>
  <si>
    <t>Notes</t>
  </si>
  <si>
    <t>m</t>
  </si>
  <si>
    <t>Ceiling Area</t>
  </si>
  <si>
    <t>m2</t>
  </si>
  <si>
    <t>Ventilation requirement</t>
  </si>
  <si>
    <t>mm2</t>
  </si>
  <si>
    <t>NFA (Net Free Area)</t>
  </si>
  <si>
    <t>NFA (Net Free Area) / m</t>
  </si>
  <si>
    <t>No.</t>
  </si>
  <si>
    <t>Eave width</t>
  </si>
  <si>
    <t>Usually 0.4,0.6 or 0.9m</t>
  </si>
  <si>
    <t>lm</t>
  </si>
  <si>
    <t>No. of battens per plane</t>
  </si>
  <si>
    <t>lm per plane</t>
  </si>
  <si>
    <t>No. of roof planes</t>
  </si>
  <si>
    <t>Yellow - input figures here</t>
  </si>
  <si>
    <t>TOTAL LM REQUIRED</t>
  </si>
  <si>
    <t>TOTAL NO. BATTENS REQ.</t>
  </si>
  <si>
    <t>Plus 5% wastage</t>
  </si>
  <si>
    <t>It can be seen from the two examples that the calculation of the amount of NFA required is not an exact science but requires the input of the designer to assess the site and construction.</t>
  </si>
  <si>
    <t>MASONS Roof Ventilation Batten Sizing EXAMPLE A</t>
  </si>
  <si>
    <t>MASONS Roof Ventilation Batten Sizing EXAMPLE B</t>
  </si>
  <si>
    <t>Blue - Total no. of battens @ 1.8m long</t>
  </si>
  <si>
    <t>n/a</t>
  </si>
  <si>
    <t>Ridge length over ceiling</t>
  </si>
  <si>
    <t>Trussed roof &gt;10º pitch - 1/300 ventilation of ceiling area - Exposed  environment</t>
  </si>
  <si>
    <t>Trussed roof &lt;10º pitch &amp; all Skillion roofs - 1/150 ventilation of ceiling area - Protected Environment</t>
  </si>
  <si>
    <t>The broad parameters for design are recommended to be any NFA between 1/150 and 1/300 of the flat roof area of an insulated roof.</t>
  </si>
  <si>
    <t>Orange - calculates batten size</t>
  </si>
  <si>
    <t>Less than 6800mm2 use 11mm batten &amp; less/more than 12300mm2 use 18mm batten</t>
  </si>
  <si>
    <t>Excl. eave width</t>
  </si>
  <si>
    <t>At 1.8m long</t>
  </si>
  <si>
    <t>Including 5% wastage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</si>
</sst>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2"/>
      <color theme="1"/>
      <name val="Aptos Narrow"/>
      <family val="2"/>
      <scheme val="minor"/>
    </font>
    <font>
      <sz val="12"/>
      <color theme="1"/>
      <name val="Aptos Narrow"/>
      <family val="2"/>
      <scheme val="minor"/>
    </font>
    <font>
      <b/>
      <sz val="16"/>
      <color theme="1"/>
      <name val="Aptos Narrow"/>
      <scheme val="minor"/>
    </font>
    <font>
      <sz val="14"/>
      <color theme="1"/>
      <name val="Aptos Narrow"/>
      <family val="2"/>
      <scheme val="minor"/>
    </font>
    <font>
      <b/>
      <sz val="14"/>
      <color theme="1"/>
      <name val="Aptos Narrow"/>
      <scheme val="minor"/>
    </font>
    <font>
      <b/>
      <u/>
      <sz val="12"/>
      <color theme="1"/>
      <name val="Aptos Narrow"/>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2" fillId="0" borderId="0" xfId="0" applyFont="1"/>
    <xf numFmtId="0" fontId="3" fillId="0" borderId="0" xfId="0" applyFont="1"/>
    <xf numFmtId="0" fontId="2"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0" fontId="4" fillId="0" borderId="0" xfId="0" applyFont="1"/>
    <xf numFmtId="0" fontId="5" fillId="0" borderId="0" xfId="0" applyFont="1"/>
    <xf numFmtId="0" fontId="4" fillId="0" borderId="0" xfId="0" applyFont="1" applyAlignment="1">
      <alignment horizontal="left"/>
    </xf>
    <xf numFmtId="0" fontId="3" fillId="3" borderId="0" xfId="0" applyFont="1" applyFill="1"/>
    <xf numFmtId="9" fontId="3" fillId="0" borderId="0" xfId="1" applyFont="1" applyAlignment="1">
      <alignment horizontal="left"/>
    </xf>
    <xf numFmtId="0" fontId="3" fillId="4" borderId="0" xfId="0" applyFont="1" applyFill="1"/>
    <xf numFmtId="0" fontId="3" fillId="2" borderId="0" xfId="0" applyFont="1" applyFill="1"/>
    <xf numFmtId="0" fontId="5" fillId="0" borderId="1" xfId="0" applyFont="1" applyBorder="1"/>
    <xf numFmtId="0" fontId="5" fillId="0" borderId="1" xfId="0" applyFont="1" applyBorder="1" applyAlignment="1">
      <alignment horizontal="left"/>
    </xf>
    <xf numFmtId="0" fontId="3" fillId="0" borderId="1" xfId="0" applyFont="1" applyBorder="1"/>
    <xf numFmtId="0" fontId="3" fillId="0" borderId="1" xfId="0" applyFont="1" applyBorder="1" applyAlignment="1">
      <alignment horizontal="left"/>
    </xf>
    <xf numFmtId="164" fontId="3" fillId="0" borderId="1" xfId="0" applyNumberFormat="1" applyFont="1" applyBorder="1" applyAlignment="1">
      <alignment horizontal="left"/>
    </xf>
    <xf numFmtId="2" fontId="3" fillId="0" borderId="1" xfId="0" applyNumberFormat="1" applyFont="1" applyBorder="1" applyAlignment="1">
      <alignment horizontal="left"/>
    </xf>
    <xf numFmtId="2" fontId="3" fillId="4" borderId="1" xfId="0" applyNumberFormat="1" applyFont="1" applyFill="1" applyBorder="1" applyAlignment="1">
      <alignment horizontal="left"/>
    </xf>
    <xf numFmtId="0" fontId="3" fillId="5" borderId="1" xfId="0" applyFont="1" applyFill="1" applyBorder="1"/>
    <xf numFmtId="1" fontId="3" fillId="6" borderId="1" xfId="0" applyNumberFormat="1" applyFont="1" applyFill="1" applyBorder="1" applyAlignment="1">
      <alignment horizontal="left"/>
    </xf>
    <xf numFmtId="1" fontId="3" fillId="3" borderId="1" xfId="0" applyNumberFormat="1" applyFont="1" applyFill="1" applyBorder="1" applyAlignment="1">
      <alignment horizontal="left"/>
    </xf>
    <xf numFmtId="0" fontId="3" fillId="2" borderId="1" xfId="0" applyFont="1" applyFill="1" applyBorder="1" applyAlignment="1" applyProtection="1">
      <alignment horizontal="left"/>
      <protection locked="0"/>
    </xf>
    <xf numFmtId="0" fontId="3" fillId="0" borderId="0" xfId="0" applyFont="1" applyAlignment="1">
      <alignment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F2FAF-0D68-3243-8630-CCA0626B510A}">
  <dimension ref="A1:D52"/>
  <sheetViews>
    <sheetView topLeftCell="A10" zoomScaleNormal="100" workbookViewId="0">
      <selection activeCell="B13" sqref="B13"/>
    </sheetView>
  </sheetViews>
  <sheetFormatPr baseColWidth="10" defaultRowHeight="16" x14ac:dyDescent="0.2"/>
  <cols>
    <col min="1" max="1" width="52.1640625" customWidth="1"/>
    <col min="2" max="2" width="16" style="4" customWidth="1"/>
    <col min="3" max="3" width="7" customWidth="1"/>
    <col min="4" max="4" width="82.6640625" bestFit="1" customWidth="1"/>
    <col min="5" max="5" width="26.83203125" customWidth="1"/>
  </cols>
  <sheetData>
    <row r="1" spans="1:4" ht="66" customHeight="1" x14ac:dyDescent="0.2">
      <c r="A1" t="e" vm="1">
        <v>#VALUE!</v>
      </c>
    </row>
    <row r="2" spans="1:4" s="1" customFormat="1" ht="22" x14ac:dyDescent="0.3">
      <c r="A2" s="6" t="s">
        <v>26</v>
      </c>
      <c r="B2" s="3"/>
    </row>
    <row r="3" spans="1:4" s="6" customFormat="1" ht="19" x14ac:dyDescent="0.25">
      <c r="A3" s="6" t="s">
        <v>31</v>
      </c>
      <c r="B3" s="8"/>
    </row>
    <row r="4" spans="1:4" s="1" customFormat="1" ht="22" x14ac:dyDescent="0.3">
      <c r="B4" s="3"/>
    </row>
    <row r="5" spans="1:4" s="7" customFormat="1" x14ac:dyDescent="0.2">
      <c r="A5" s="13"/>
      <c r="B5" s="14" t="s">
        <v>4</v>
      </c>
      <c r="C5" s="13" t="s">
        <v>5</v>
      </c>
      <c r="D5" s="13" t="s">
        <v>6</v>
      </c>
    </row>
    <row r="6" spans="1:4" s="2" customFormat="1" ht="19" x14ac:dyDescent="0.25">
      <c r="A6" s="15" t="s">
        <v>0</v>
      </c>
      <c r="B6" s="23">
        <v>33</v>
      </c>
      <c r="C6" s="15" t="s">
        <v>7</v>
      </c>
      <c r="D6" s="15" t="s">
        <v>30</v>
      </c>
    </row>
    <row r="7" spans="1:4" s="2" customFormat="1" ht="19" x14ac:dyDescent="0.25">
      <c r="A7" s="15"/>
      <c r="B7" s="16">
        <f>SUM(B6*2)*2</f>
        <v>132</v>
      </c>
      <c r="C7" s="15"/>
      <c r="D7" s="15"/>
    </row>
    <row r="8" spans="1:4" s="2" customFormat="1" ht="19" x14ac:dyDescent="0.25">
      <c r="A8" s="15" t="s">
        <v>1</v>
      </c>
      <c r="B8" s="23">
        <v>5</v>
      </c>
      <c r="C8" s="15" t="s">
        <v>7</v>
      </c>
      <c r="D8" s="15" t="s">
        <v>36</v>
      </c>
    </row>
    <row r="9" spans="1:4" s="2" customFormat="1" ht="19" x14ac:dyDescent="0.25">
      <c r="A9" s="15" t="s">
        <v>8</v>
      </c>
      <c r="B9" s="16">
        <f>SUM(B6*B8)</f>
        <v>165</v>
      </c>
      <c r="C9" s="15"/>
      <c r="D9" s="15"/>
    </row>
    <row r="10" spans="1:4" s="2" customFormat="1" ht="19" x14ac:dyDescent="0.25">
      <c r="A10" s="15" t="s">
        <v>10</v>
      </c>
      <c r="B10" s="17">
        <f>SUM(B9/300)</f>
        <v>0.55000000000000004</v>
      </c>
      <c r="C10" s="15" t="s">
        <v>9</v>
      </c>
      <c r="D10" s="15"/>
    </row>
    <row r="11" spans="1:4" s="2" customFormat="1" ht="19" x14ac:dyDescent="0.25">
      <c r="A11" s="15" t="s">
        <v>12</v>
      </c>
      <c r="B11" s="18">
        <f>SUM(B10*1000000)</f>
        <v>550000</v>
      </c>
      <c r="C11" s="15" t="s">
        <v>11</v>
      </c>
      <c r="D11" s="15"/>
    </row>
    <row r="12" spans="1:4" s="2" customFormat="1" ht="19" x14ac:dyDescent="0.25">
      <c r="A12" s="15" t="s">
        <v>13</v>
      </c>
      <c r="B12" s="19">
        <f>SUM(B11/B7)</f>
        <v>4166.666666666667</v>
      </c>
      <c r="C12" s="15" t="s">
        <v>11</v>
      </c>
      <c r="D12" s="20" t="s">
        <v>35</v>
      </c>
    </row>
    <row r="13" spans="1:4" s="2" customFormat="1" ht="19" x14ac:dyDescent="0.25">
      <c r="A13" s="15" t="s">
        <v>2</v>
      </c>
      <c r="B13" s="23">
        <v>0.9</v>
      </c>
      <c r="C13" s="15" t="s">
        <v>7</v>
      </c>
      <c r="D13" s="15" t="s">
        <v>16</v>
      </c>
    </row>
    <row r="14" spans="1:4" s="2" customFormat="1" ht="19" x14ac:dyDescent="0.25">
      <c r="A14" s="15" t="s">
        <v>15</v>
      </c>
      <c r="B14" s="16" t="s">
        <v>29</v>
      </c>
      <c r="C14" s="15" t="s">
        <v>7</v>
      </c>
      <c r="D14" s="15"/>
    </row>
    <row r="15" spans="1:4" s="2" customFormat="1" ht="19" x14ac:dyDescent="0.25">
      <c r="A15" s="15" t="s">
        <v>3</v>
      </c>
      <c r="B15" s="16">
        <v>1.8</v>
      </c>
      <c r="C15" s="15" t="s">
        <v>7</v>
      </c>
      <c r="D15" s="15"/>
    </row>
    <row r="16" spans="1:4" s="2" customFormat="1" ht="19" x14ac:dyDescent="0.25">
      <c r="A16" s="15" t="s">
        <v>18</v>
      </c>
      <c r="B16" s="18">
        <f>SUM(B8/2/B13+1)</f>
        <v>3.7777777777777777</v>
      </c>
      <c r="C16" s="15" t="s">
        <v>14</v>
      </c>
      <c r="D16" s="15"/>
    </row>
    <row r="17" spans="1:4" s="2" customFormat="1" ht="19" x14ac:dyDescent="0.25">
      <c r="A17" s="15" t="s">
        <v>19</v>
      </c>
      <c r="B17" s="16">
        <f>SUM(B16*B6)</f>
        <v>124.66666666666666</v>
      </c>
      <c r="C17" s="15" t="s">
        <v>17</v>
      </c>
      <c r="D17" s="15"/>
    </row>
    <row r="18" spans="1:4" s="2" customFormat="1" ht="19" x14ac:dyDescent="0.25">
      <c r="A18" s="15" t="s">
        <v>20</v>
      </c>
      <c r="B18" s="23">
        <v>2</v>
      </c>
      <c r="C18" s="15" t="s">
        <v>14</v>
      </c>
      <c r="D18" s="15"/>
    </row>
    <row r="19" spans="1:4" s="2" customFormat="1" ht="19" x14ac:dyDescent="0.25">
      <c r="A19" s="15" t="s">
        <v>22</v>
      </c>
      <c r="B19" s="16">
        <f>SUM(B17*B18)*1.06</f>
        <v>264.29333333333335</v>
      </c>
      <c r="C19" s="15" t="s">
        <v>17</v>
      </c>
      <c r="D19" s="15"/>
    </row>
    <row r="20" spans="1:4" s="2" customFormat="1" ht="19" x14ac:dyDescent="0.25">
      <c r="A20" s="15"/>
      <c r="B20" s="16"/>
      <c r="C20" s="15"/>
      <c r="D20" s="15"/>
    </row>
    <row r="21" spans="1:4" s="2" customFormat="1" ht="19" x14ac:dyDescent="0.25">
      <c r="A21" s="15" t="s">
        <v>23</v>
      </c>
      <c r="B21" s="21">
        <f>SUM(B19/1.8)</f>
        <v>146.82962962962964</v>
      </c>
      <c r="C21" s="15" t="s">
        <v>14</v>
      </c>
      <c r="D21" s="15" t="s">
        <v>37</v>
      </c>
    </row>
    <row r="22" spans="1:4" s="2" customFormat="1" ht="19" x14ac:dyDescent="0.25">
      <c r="A22" s="15" t="s">
        <v>24</v>
      </c>
      <c r="B22" s="21">
        <f>SUM(B21*1.05)</f>
        <v>154.17111111111112</v>
      </c>
      <c r="C22" s="15" t="s">
        <v>14</v>
      </c>
      <c r="D22" s="15" t="s">
        <v>38</v>
      </c>
    </row>
    <row r="26" spans="1:4" s="2" customFormat="1" ht="19" x14ac:dyDescent="0.25">
      <c r="B26" s="5"/>
    </row>
    <row r="27" spans="1:4" s="2" customFormat="1" ht="19" x14ac:dyDescent="0.25">
      <c r="B27" s="5"/>
    </row>
    <row r="28" spans="1:4" s="2" customFormat="1" ht="19" x14ac:dyDescent="0.25">
      <c r="A28" s="12" t="s">
        <v>21</v>
      </c>
      <c r="B28" s="10"/>
    </row>
    <row r="29" spans="1:4" s="2" customFormat="1" ht="19" x14ac:dyDescent="0.25">
      <c r="A29" s="11" t="s">
        <v>34</v>
      </c>
      <c r="B29" s="5"/>
    </row>
    <row r="30" spans="1:4" s="2" customFormat="1" ht="19" x14ac:dyDescent="0.25">
      <c r="A30" s="9" t="s">
        <v>28</v>
      </c>
      <c r="B30" s="5"/>
    </row>
    <row r="31" spans="1:4" s="2" customFormat="1" ht="19" x14ac:dyDescent="0.25">
      <c r="B31" s="5"/>
    </row>
    <row r="33" spans="1:4" s="2" customFormat="1" ht="34" customHeight="1" x14ac:dyDescent="0.25">
      <c r="A33" s="24" t="s">
        <v>25</v>
      </c>
      <c r="B33" s="24"/>
      <c r="C33" s="24"/>
      <c r="D33" s="24"/>
    </row>
    <row r="34" spans="1:4" s="2" customFormat="1" ht="19" x14ac:dyDescent="0.25">
      <c r="A34" s="2" t="s">
        <v>33</v>
      </c>
      <c r="B34" s="5"/>
    </row>
    <row r="50" spans="2:2" s="2" customFormat="1" ht="19" x14ac:dyDescent="0.25">
      <c r="B50" s="5"/>
    </row>
    <row r="51" spans="2:2" s="2" customFormat="1" ht="19" x14ac:dyDescent="0.25">
      <c r="B51" s="5"/>
    </row>
    <row r="52" spans="2:2" s="2" customFormat="1" ht="19" x14ac:dyDescent="0.25">
      <c r="B52" s="5"/>
    </row>
  </sheetData>
  <sheetProtection sheet="1" objects="1" scenarios="1" selectLockedCells="1"/>
  <mergeCells count="1">
    <mergeCell ref="A33:D33"/>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B0ADA-3EF3-3948-B155-6144F6603FF8}">
  <dimension ref="A1:D34"/>
  <sheetViews>
    <sheetView tabSelected="1" workbookViewId="0">
      <selection activeCell="B18" sqref="B18"/>
    </sheetView>
  </sheetViews>
  <sheetFormatPr baseColWidth="10" defaultRowHeight="16" x14ac:dyDescent="0.2"/>
  <cols>
    <col min="1" max="1" width="42.6640625" customWidth="1"/>
    <col min="2" max="2" width="14.83203125" customWidth="1"/>
    <col min="3" max="3" width="10.5" customWidth="1"/>
    <col min="4" max="4" width="84" customWidth="1"/>
  </cols>
  <sheetData>
    <row r="1" spans="1:4" ht="91" customHeight="1" x14ac:dyDescent="0.2">
      <c r="A1" t="e" vm="1">
        <v>#VALUE!</v>
      </c>
    </row>
    <row r="2" spans="1:4" s="1" customFormat="1" ht="22" x14ac:dyDescent="0.3">
      <c r="A2" s="6" t="s">
        <v>27</v>
      </c>
      <c r="B2" s="3"/>
    </row>
    <row r="3" spans="1:4" s="6" customFormat="1" ht="19" x14ac:dyDescent="0.25">
      <c r="A3" s="6" t="s">
        <v>32</v>
      </c>
      <c r="B3" s="8"/>
    </row>
    <row r="4" spans="1:4" s="1" customFormat="1" ht="22" x14ac:dyDescent="0.3">
      <c r="B4" s="3"/>
    </row>
    <row r="5" spans="1:4" s="7" customFormat="1" x14ac:dyDescent="0.2">
      <c r="A5" s="13"/>
      <c r="B5" s="14" t="s">
        <v>4</v>
      </c>
      <c r="C5" s="13" t="s">
        <v>5</v>
      </c>
      <c r="D5" s="13" t="s">
        <v>6</v>
      </c>
    </row>
    <row r="6" spans="1:4" s="2" customFormat="1" ht="19" x14ac:dyDescent="0.25">
      <c r="A6" s="15" t="s">
        <v>0</v>
      </c>
      <c r="B6" s="23">
        <v>15</v>
      </c>
      <c r="C6" s="15" t="s">
        <v>7</v>
      </c>
      <c r="D6" s="15" t="s">
        <v>30</v>
      </c>
    </row>
    <row r="7" spans="1:4" s="2" customFormat="1" ht="19" x14ac:dyDescent="0.25">
      <c r="A7" s="15"/>
      <c r="B7" s="16">
        <f>SUM(B6*2)</f>
        <v>30</v>
      </c>
      <c r="C7" s="15"/>
      <c r="D7" s="15"/>
    </row>
    <row r="8" spans="1:4" s="2" customFormat="1" ht="19" x14ac:dyDescent="0.25">
      <c r="A8" s="15" t="s">
        <v>1</v>
      </c>
      <c r="B8" s="23">
        <v>7</v>
      </c>
      <c r="C8" s="15" t="s">
        <v>7</v>
      </c>
      <c r="D8" s="15" t="s">
        <v>36</v>
      </c>
    </row>
    <row r="9" spans="1:4" s="2" customFormat="1" ht="19" x14ac:dyDescent="0.25">
      <c r="A9" s="15" t="s">
        <v>8</v>
      </c>
      <c r="B9" s="16">
        <f>SUM(B6*B8)</f>
        <v>105</v>
      </c>
      <c r="C9" s="15"/>
      <c r="D9" s="15"/>
    </row>
    <row r="10" spans="1:4" s="2" customFormat="1" ht="19" x14ac:dyDescent="0.25">
      <c r="A10" s="15" t="s">
        <v>10</v>
      </c>
      <c r="B10" s="17">
        <f>SUM(B9/150)</f>
        <v>0.7</v>
      </c>
      <c r="C10" s="15" t="s">
        <v>9</v>
      </c>
      <c r="D10" s="15"/>
    </row>
    <row r="11" spans="1:4" s="2" customFormat="1" ht="19" x14ac:dyDescent="0.25">
      <c r="A11" s="15" t="s">
        <v>12</v>
      </c>
      <c r="B11" s="18">
        <f>SUM(B10*1000000)</f>
        <v>700000</v>
      </c>
      <c r="C11" s="15" t="s">
        <v>11</v>
      </c>
      <c r="D11" s="15"/>
    </row>
    <row r="12" spans="1:4" s="2" customFormat="1" ht="19" x14ac:dyDescent="0.25">
      <c r="A12" s="15" t="s">
        <v>13</v>
      </c>
      <c r="B12" s="19">
        <f>SUM(B11/B7)</f>
        <v>23333.333333333332</v>
      </c>
      <c r="C12" s="15" t="s">
        <v>11</v>
      </c>
      <c r="D12" s="20" t="s">
        <v>35</v>
      </c>
    </row>
    <row r="13" spans="1:4" s="2" customFormat="1" ht="19" x14ac:dyDescent="0.25">
      <c r="A13" s="15" t="s">
        <v>2</v>
      </c>
      <c r="B13" s="23">
        <v>0.9</v>
      </c>
      <c r="C13" s="15" t="s">
        <v>7</v>
      </c>
      <c r="D13" s="15" t="s">
        <v>16</v>
      </c>
    </row>
    <row r="14" spans="1:4" s="2" customFormat="1" ht="19" x14ac:dyDescent="0.25">
      <c r="A14" s="15" t="s">
        <v>15</v>
      </c>
      <c r="B14" s="16" t="s">
        <v>29</v>
      </c>
      <c r="C14" s="15" t="s">
        <v>7</v>
      </c>
      <c r="D14" s="15"/>
    </row>
    <row r="15" spans="1:4" s="2" customFormat="1" ht="19" x14ac:dyDescent="0.25">
      <c r="A15" s="15" t="s">
        <v>3</v>
      </c>
      <c r="B15" s="16">
        <v>1.8</v>
      </c>
      <c r="C15" s="15" t="s">
        <v>7</v>
      </c>
      <c r="D15" s="15"/>
    </row>
    <row r="16" spans="1:4" s="2" customFormat="1" ht="19" x14ac:dyDescent="0.25">
      <c r="A16" s="15" t="s">
        <v>18</v>
      </c>
      <c r="B16" s="18">
        <f>SUM(B8/B13+1)</f>
        <v>8.7777777777777786</v>
      </c>
      <c r="C16" s="15" t="s">
        <v>14</v>
      </c>
      <c r="D16" s="15"/>
    </row>
    <row r="17" spans="1:4" s="2" customFormat="1" ht="19" x14ac:dyDescent="0.25">
      <c r="A17" s="15" t="s">
        <v>19</v>
      </c>
      <c r="B17" s="18">
        <f>SUM(B16*B6)</f>
        <v>131.66666666666669</v>
      </c>
      <c r="C17" s="15" t="s">
        <v>17</v>
      </c>
      <c r="D17" s="15"/>
    </row>
    <row r="18" spans="1:4" s="2" customFormat="1" ht="19" x14ac:dyDescent="0.25">
      <c r="A18" s="15" t="s">
        <v>20</v>
      </c>
      <c r="B18" s="23">
        <v>1</v>
      </c>
      <c r="C18" s="15" t="s">
        <v>14</v>
      </c>
      <c r="D18" s="15"/>
    </row>
    <row r="19" spans="1:4" s="2" customFormat="1" ht="19" x14ac:dyDescent="0.25">
      <c r="A19" s="15" t="s">
        <v>22</v>
      </c>
      <c r="B19" s="18">
        <f>SUM(B17*B18)*1.06</f>
        <v>139.56666666666669</v>
      </c>
      <c r="C19" s="15" t="s">
        <v>17</v>
      </c>
      <c r="D19" s="15"/>
    </row>
    <row r="20" spans="1:4" s="2" customFormat="1" ht="19" x14ac:dyDescent="0.25">
      <c r="A20" s="15"/>
      <c r="B20" s="16"/>
      <c r="C20" s="15"/>
      <c r="D20" s="15"/>
    </row>
    <row r="21" spans="1:4" s="2" customFormat="1" ht="19" x14ac:dyDescent="0.25">
      <c r="A21" s="15" t="s">
        <v>23</v>
      </c>
      <c r="B21" s="22">
        <f>SUM(B19/1.8)</f>
        <v>77.537037037037052</v>
      </c>
      <c r="C21" s="15" t="s">
        <v>14</v>
      </c>
      <c r="D21" s="15" t="s">
        <v>37</v>
      </c>
    </row>
    <row r="22" spans="1:4" s="2" customFormat="1" ht="19" x14ac:dyDescent="0.25">
      <c r="A22" s="15" t="s">
        <v>24</v>
      </c>
      <c r="B22" s="22">
        <f>SUM(B21*1.05)</f>
        <v>81.413888888888906</v>
      </c>
      <c r="C22" s="15" t="s">
        <v>14</v>
      </c>
      <c r="D22" s="15" t="s">
        <v>38</v>
      </c>
    </row>
    <row r="23" spans="1:4" x14ac:dyDescent="0.2">
      <c r="B23" s="4"/>
    </row>
    <row r="24" spans="1:4" x14ac:dyDescent="0.2">
      <c r="B24" s="4"/>
    </row>
    <row r="25" spans="1:4" x14ac:dyDescent="0.2">
      <c r="B25" s="4"/>
    </row>
    <row r="26" spans="1:4" s="2" customFormat="1" ht="19" x14ac:dyDescent="0.25">
      <c r="B26" s="5"/>
    </row>
    <row r="27" spans="1:4" s="2" customFormat="1" ht="19" x14ac:dyDescent="0.25">
      <c r="B27" s="5"/>
    </row>
    <row r="28" spans="1:4" s="2" customFormat="1" ht="19" x14ac:dyDescent="0.25">
      <c r="A28" s="12" t="s">
        <v>21</v>
      </c>
      <c r="B28" s="10"/>
    </row>
    <row r="29" spans="1:4" s="2" customFormat="1" ht="19" x14ac:dyDescent="0.25">
      <c r="A29" s="11" t="s">
        <v>34</v>
      </c>
      <c r="B29" s="5"/>
    </row>
    <row r="30" spans="1:4" s="2" customFormat="1" ht="19" x14ac:dyDescent="0.25">
      <c r="A30" s="9" t="s">
        <v>28</v>
      </c>
      <c r="B30" s="5"/>
    </row>
    <row r="33" spans="1:4" s="2" customFormat="1" ht="36" customHeight="1" x14ac:dyDescent="0.25">
      <c r="A33" s="24" t="s">
        <v>25</v>
      </c>
      <c r="B33" s="24"/>
      <c r="C33" s="24"/>
      <c r="D33" s="24"/>
    </row>
    <row r="34" spans="1:4" s="2" customFormat="1" ht="19" x14ac:dyDescent="0.25">
      <c r="A34" s="2" t="s">
        <v>33</v>
      </c>
      <c r="B34" s="5"/>
    </row>
  </sheetData>
  <sheetProtection sheet="1" objects="1" scenarios="1" selectLockedCells="1"/>
  <mergeCells count="1">
    <mergeCell ref="A33:D33"/>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1C4CEA1013B418F0267D2375E4581" ma:contentTypeVersion="15" ma:contentTypeDescription="Create a new document." ma:contentTypeScope="" ma:versionID="c6b73c978a3c637560b79dc8dd12bc5b">
  <xsd:schema xmlns:xsd="http://www.w3.org/2001/XMLSchema" xmlns:xs="http://www.w3.org/2001/XMLSchema" xmlns:p="http://schemas.microsoft.com/office/2006/metadata/properties" xmlns:ns2="9dccfaf2-2068-4ddd-a553-4106b6a0b842" xmlns:ns3="47e08342-1154-428b-bcc3-dcc4f30236cf" targetNamespace="http://schemas.microsoft.com/office/2006/metadata/properties" ma:root="true" ma:fieldsID="cabf5854a800ec51b4d68db1fc8494ce" ns2:_="" ns3:_="">
    <xsd:import namespace="9dccfaf2-2068-4ddd-a553-4106b6a0b842"/>
    <xsd:import namespace="47e08342-1154-428b-bcc3-dcc4f30236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cfaf2-2068-4ddd-a553-4106b6a0b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fbfd22f-aee5-453f-939b-5566f8381b2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e08342-1154-428b-bcc3-dcc4f30236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8bf766d-e209-49e2-866f-c32a89655b5d}" ma:internalName="TaxCatchAll" ma:showField="CatchAllData" ma:web="47e08342-1154-428b-bcc3-dcc4f30236c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ccfaf2-2068-4ddd-a553-4106b6a0b842">
      <Terms xmlns="http://schemas.microsoft.com/office/infopath/2007/PartnerControls"/>
    </lcf76f155ced4ddcb4097134ff3c332f>
    <TaxCatchAll xmlns="47e08342-1154-428b-bcc3-dcc4f30236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D8A00-FB8A-4120-AC5A-B3A08D8A7F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cfaf2-2068-4ddd-a553-4106b6a0b842"/>
    <ds:schemaRef ds:uri="47e08342-1154-428b-bcc3-dcc4f3023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4E58A6-50AD-43DA-923A-B5A947AA9EDF}">
  <ds:schemaRef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9dccfaf2-2068-4ddd-a553-4106b6a0b842"/>
    <ds:schemaRef ds:uri="http://schemas.microsoft.com/office/infopath/2007/PartnerControls"/>
    <ds:schemaRef ds:uri="47e08342-1154-428b-bcc3-dcc4f30236cf"/>
    <ds:schemaRef ds:uri="http://purl.org/dc/dcmitype/"/>
  </ds:schemaRefs>
</ds:datastoreItem>
</file>

<file path=customXml/itemProps3.xml><?xml version="1.0" encoding="utf-8"?>
<ds:datastoreItem xmlns:ds="http://schemas.openxmlformats.org/officeDocument/2006/customXml" ds:itemID="{F97FEFE7-D0B2-495C-B7A1-E97520E04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Example A Truss &gt; 10º</vt:lpstr>
      <vt:lpstr>Example B Truss &lt;10º or Skilli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Haywood</dc:creator>
  <cp:lastModifiedBy>Marketing (Sue Attwood)</cp:lastModifiedBy>
  <dcterms:created xsi:type="dcterms:W3CDTF">2025-07-13T23:32:40Z</dcterms:created>
  <dcterms:modified xsi:type="dcterms:W3CDTF">2025-08-31T20:12:40Z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0x01010019C1C4CEA1013B418F0267D2375E4581</vt:lpwstr>
  </property>
  <property fmtid="{D5CDD505-2E9C-101B-9397-08002B2CF9AE}" pid="3" name="MediaServiceImageTags">
    <vt:lpwstr/>
  </property>
</Properties>
</file>