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michelle/Documents/MASONS/Ridge Vent/Final Documents/"/>
    </mc:Choice>
  </mc:AlternateContent>
  <xr:revisionPtr revIDLastSave="0" documentId="13_ncr:1_{EB8CF39C-2B77-EA46-9E40-EA7B0FFC4221}" xr6:coauthVersionLast="47" xr6:coauthVersionMax="47" xr10:uidLastSave="{00000000-0000-0000-0000-000000000000}"/>
  <bookViews>
    <workbookView xWindow="0" yWindow="680" windowWidth="28800" windowHeight="17960" xr2:uid="{B7AE27F3-4B5A-514E-BD90-42547FC62D78}"/>
  </bookViews>
  <sheets>
    <sheet name="Example A Truss &gt; 10º" sheetId="1" r:id="rId1"/>
    <sheet name="Example B Truss &lt;10º " sheetId="2" r:id="rId2"/>
    <sheet name="Example C Skillion &lt;10º"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16" i="2" s="1"/>
  <c r="B18" i="2" s="1"/>
  <c r="B20" i="2" s="1"/>
  <c r="B21" i="2" s="1"/>
  <c r="B6" i="2"/>
  <c r="B15" i="3"/>
  <c r="B16" i="3" s="1"/>
  <c r="B18" i="3" s="1"/>
  <c r="B20" i="3" s="1"/>
  <c r="B21" i="3" s="1"/>
  <c r="B8" i="3"/>
  <c r="B9" i="3" s="1"/>
  <c r="B10" i="3" s="1"/>
  <c r="B11" i="3" s="1"/>
  <c r="B6" i="3"/>
  <c r="B8" i="2"/>
  <c r="B9" i="2" s="1"/>
  <c r="B15" i="1"/>
  <c r="B16" i="1" s="1"/>
  <c r="B18" i="1" s="1"/>
  <c r="B6" i="1"/>
  <c r="B8" i="1"/>
  <c r="B9" i="1" s="1"/>
  <c r="B10" i="1" s="1"/>
  <c r="B20" i="1" l="1"/>
  <c r="B21" i="1" s="1"/>
  <c r="B10" i="2"/>
  <c r="B11" i="2"/>
  <c r="B11" i="1"/>
</calcChain>
</file>

<file path=xl/sharedStrings.xml><?xml version="1.0" encoding="utf-8"?>
<sst xmlns="http://schemas.openxmlformats.org/spreadsheetml/2006/main" count="154" uniqueCount="55">
  <si>
    <t>Roof Length</t>
  </si>
  <si>
    <t>Roof Width</t>
  </si>
  <si>
    <t>Batten Spacing</t>
  </si>
  <si>
    <t>Batten Length</t>
  </si>
  <si>
    <t>Input</t>
  </si>
  <si>
    <t>Unit</t>
  </si>
  <si>
    <t>Notes</t>
  </si>
  <si>
    <t>m</t>
  </si>
  <si>
    <t>Page 10 - D &amp; I manual - Eave vents may be sized slightly larger than ridge - NO. Should be equal (MRM COP - published my files)</t>
  </si>
  <si>
    <t xml:space="preserve">What is not known is the minimum space required to provide trickle ventilation in different circumstances of wind or differential pressure, temperature and roof pitch for each specific site. </t>
  </si>
  <si>
    <t>Ceiling Area</t>
  </si>
  <si>
    <t>m2</t>
  </si>
  <si>
    <t>Ventilation requirement</t>
  </si>
  <si>
    <t>mm2</t>
  </si>
  <si>
    <t>NFA (Net Free Area)</t>
  </si>
  <si>
    <t>NFA (Net Free Area) / m</t>
  </si>
  <si>
    <t>NOTE: passive vent system pg 5 cross ventilation - 1st number has been left of figures</t>
  </si>
  <si>
    <t>No.</t>
  </si>
  <si>
    <t>Eave width</t>
  </si>
  <si>
    <t>Usually 0.4,0.6 or 0.9m</t>
  </si>
  <si>
    <t>lm</t>
  </si>
  <si>
    <t>No. of battens per plane</t>
  </si>
  <si>
    <t>lm per plane</t>
  </si>
  <si>
    <t>No. of roof planes</t>
  </si>
  <si>
    <t>excl. eave width</t>
  </si>
  <si>
    <t>If in an exposed marine environment: Roof space Ventilation - TRVS 25 ridge vent can be fitted with a permeable membrane for marine environments and high wind zones.</t>
  </si>
  <si>
    <t>In NZ we recommend inlets to have equal area outlet for max. air movement. (It's less in the UK as concrete and clay tiles are more permeable.  Metal is not.</t>
  </si>
  <si>
    <t xml:space="preserve"> The broad parameters for design are recommended to be any NFA between 1/150 and 1/300 of the flat roof area of an insulated roof.</t>
  </si>
  <si>
    <t>Yellow - input figures here</t>
  </si>
  <si>
    <t>Orange - calculates if it should be an 11 or 18mm batten</t>
  </si>
  <si>
    <t>TOTAL LM REQUIRED</t>
  </si>
  <si>
    <t>TOTAL NO. BATTENS REQ.</t>
  </si>
  <si>
    <t>Plus 5% wastage</t>
  </si>
  <si>
    <t>including 5% wastage</t>
  </si>
  <si>
    <t>at 1.8m long</t>
  </si>
  <si>
    <t>The COP 4.6 2003 has this to say:</t>
  </si>
  <si>
    <t>To prevent moisture accumulation and to remove excess moisture in buildings with metal roof cladding, attic spaces should be ventilated using static, balanced ventilation systems with a total of 1m2 net free venting area per every 150m2 of ceiling area (0.6%)  </t>
  </si>
  <si>
    <t>While this agrees with the building codes of some countries others opt for ½ of that value @ 1/300. Ventilation designs within these parameters will in most instances provide air movement sufficient to avoid condensation problems. But it will not stop condensation forming on the underside of metal roofing</t>
  </si>
  <si>
    <t>While UK figures vary considerably we are in the same ball-park.</t>
  </si>
  <si>
    <t>Note: Vent NZ ridge vent has 8000mm2 / lm per side.  Ours has 6800mm2.  Even their ridge vent doesn't equal the same output as the eave vents.</t>
  </si>
  <si>
    <t>It can be seen from the two examples that the calculation of the amount of NFA required is not an exact science but requires the input of the designer to assess the site and construction.</t>
  </si>
  <si>
    <t>MASONS Roof Ventilation Batten Sizing EXAMPLE A</t>
  </si>
  <si>
    <t>MASONS Roof Ventilation Batten Sizing EXAMPLE B</t>
  </si>
  <si>
    <t>Blue - Total no. of battens @ 1.8m long</t>
  </si>
  <si>
    <r>
      <t xml:space="preserve">Skillion roofs require an equal amount of eave (requirement?) and ridge ventilation (6300mm2). </t>
    </r>
    <r>
      <rPr>
        <sz val="14"/>
        <color rgb="FFFF0000"/>
        <rFont val="Aptos Narrow (Body)"/>
      </rPr>
      <t>Our ridge vent wont meet the requiremen</t>
    </r>
    <r>
      <rPr>
        <sz val="14"/>
        <color theme="1"/>
        <rFont val="Aptos Narrow"/>
        <family val="2"/>
        <scheme val="minor"/>
      </rPr>
      <t>t</t>
    </r>
  </si>
  <si>
    <t>n/a</t>
  </si>
  <si>
    <t>Ridge length over ceiling</t>
  </si>
  <si>
    <t>less than 6800mm2 use 11mm batten &amp; less/more than 12300mm2 use 18mm batten</t>
  </si>
  <si>
    <t>Trussed roof &gt;10º pitch - 1/300 ventilation of ceiling area - Exposed  environment</t>
  </si>
  <si>
    <t>Eave length + ridge length x 2 (truss)</t>
  </si>
  <si>
    <t>Eave length + Ridge length x 2 (Truss)</t>
  </si>
  <si>
    <t>Eave length + ridge length (Skillion)</t>
  </si>
  <si>
    <t>MASONS Roof Ventilation Batten Sizing EXAMPLE C</t>
  </si>
  <si>
    <t>Trussed roof &lt;10º pitch- 1/150 ventilation of ceiling area - Protected Environment</t>
  </si>
  <si>
    <t>All Skillion roofs - 1/150 ventilation of ceiling area - Protected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</si>
</sst>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theme="1"/>
      <name val="Aptos Narrow"/>
      <family val="2"/>
      <scheme val="minor"/>
    </font>
    <font>
      <sz val="12"/>
      <color theme="1"/>
      <name val="Aptos Narrow"/>
      <family val="2"/>
      <scheme val="minor"/>
    </font>
    <font>
      <b/>
      <sz val="16"/>
      <color theme="1"/>
      <name val="Aptos Narrow"/>
      <scheme val="minor"/>
    </font>
    <font>
      <sz val="14"/>
      <color theme="1"/>
      <name val="Aptos Narrow"/>
      <family val="2"/>
      <scheme val="minor"/>
    </font>
    <font>
      <b/>
      <sz val="14"/>
      <color theme="1"/>
      <name val="Aptos Narrow"/>
      <scheme val="minor"/>
    </font>
    <font>
      <b/>
      <u/>
      <sz val="12"/>
      <color theme="1"/>
      <name val="Aptos Narrow"/>
      <scheme val="minor"/>
    </font>
    <font>
      <sz val="14"/>
      <color rgb="FFFF0000"/>
      <name val="Aptos Narrow"/>
      <family val="2"/>
      <scheme val="minor"/>
    </font>
    <font>
      <b/>
      <sz val="13.5"/>
      <color rgb="FF3B3B3B"/>
      <name val="Arial"/>
      <family val="2"/>
    </font>
    <font>
      <sz val="12"/>
      <color rgb="FF3B3B3B"/>
      <name val="Arial"/>
      <family val="2"/>
    </font>
    <font>
      <sz val="14"/>
      <color rgb="FFFF0000"/>
      <name val="Aptos Narrow (Body)"/>
    </font>
    <font>
      <sz val="14"/>
      <color rgb="FF00000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xf numFmtId="0" fontId="3"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4" fillId="0" borderId="0" xfId="0" applyFont="1"/>
    <xf numFmtId="0" fontId="5" fillId="0" borderId="0" xfId="0" applyFont="1"/>
    <xf numFmtId="0" fontId="5" fillId="0" borderId="0" xfId="0" applyFont="1" applyAlignment="1">
      <alignment horizontal="left"/>
    </xf>
    <xf numFmtId="0" fontId="4" fillId="0" borderId="0" xfId="0" applyFont="1" applyAlignment="1">
      <alignment horizontal="left"/>
    </xf>
    <xf numFmtId="0" fontId="3" fillId="2" borderId="0" xfId="0" applyFont="1" applyFill="1" applyAlignment="1">
      <alignment horizontal="left"/>
    </xf>
    <xf numFmtId="0" fontId="6" fillId="0" borderId="0" xfId="0" applyFont="1"/>
    <xf numFmtId="0" fontId="6" fillId="0" borderId="0" xfId="0" applyFont="1" applyAlignment="1">
      <alignment horizontal="left"/>
    </xf>
    <xf numFmtId="164" fontId="3" fillId="0" borderId="0" xfId="0" applyNumberFormat="1" applyFont="1" applyAlignment="1">
      <alignment horizontal="left"/>
    </xf>
    <xf numFmtId="2" fontId="3" fillId="0" borderId="0" xfId="0" applyNumberFormat="1" applyFont="1" applyAlignment="1">
      <alignment horizontal="left"/>
    </xf>
    <xf numFmtId="0" fontId="3" fillId="3" borderId="0" xfId="0" applyFont="1" applyFill="1" applyAlignment="1">
      <alignment horizontal="left"/>
    </xf>
    <xf numFmtId="0" fontId="3" fillId="3" borderId="0" xfId="0" applyFont="1" applyFill="1"/>
    <xf numFmtId="0" fontId="3" fillId="4" borderId="0" xfId="0" applyFont="1" applyFill="1" applyAlignment="1">
      <alignment horizontal="left"/>
    </xf>
    <xf numFmtId="9" fontId="3" fillId="0" borderId="0" xfId="1" applyFont="1" applyAlignment="1">
      <alignment horizontal="left"/>
    </xf>
    <xf numFmtId="0" fontId="3" fillId="4" borderId="0" xfId="0" applyFont="1" applyFill="1"/>
    <xf numFmtId="0" fontId="3" fillId="2" borderId="0" xfId="0" applyFont="1" applyFill="1"/>
    <xf numFmtId="2" fontId="3" fillId="4" borderId="0" xfId="0" applyNumberFormat="1" applyFont="1" applyFill="1" applyAlignment="1">
      <alignment horizontal="left"/>
    </xf>
    <xf numFmtId="0" fontId="7" fillId="0" borderId="0" xfId="0" applyFont="1"/>
    <xf numFmtId="0" fontId="8" fillId="0" borderId="0" xfId="0" applyFont="1"/>
    <xf numFmtId="0" fontId="3" fillId="5" borderId="0" xfId="0" applyFont="1" applyFill="1"/>
    <xf numFmtId="1" fontId="3" fillId="6" borderId="0" xfId="0" applyNumberFormat="1" applyFont="1" applyFill="1" applyAlignment="1">
      <alignment horizontal="left"/>
    </xf>
    <xf numFmtId="1" fontId="3" fillId="3" borderId="0" xfId="0" applyNumberFormat="1" applyFont="1" applyFill="1" applyAlignment="1">
      <alignment horizontal="left"/>
    </xf>
    <xf numFmtId="0" fontId="10" fillId="0" borderId="0" xfId="0" applyFont="1"/>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2FAF-0D68-3243-8630-CCA0626B510A}">
  <dimension ref="A1:G70"/>
  <sheetViews>
    <sheetView tabSelected="1" zoomScaleNormal="100" workbookViewId="0">
      <selection activeCell="B6" sqref="B6"/>
    </sheetView>
  </sheetViews>
  <sheetFormatPr baseColWidth="10" defaultRowHeight="16" x14ac:dyDescent="0.2"/>
  <cols>
    <col min="1" max="1" width="29.83203125" customWidth="1"/>
    <col min="2" max="2" width="16" style="4" customWidth="1"/>
    <col min="3" max="3" width="7" customWidth="1"/>
    <col min="4" max="4" width="34.5" customWidth="1"/>
    <col min="5" max="5" width="26.83203125" customWidth="1"/>
  </cols>
  <sheetData>
    <row r="1" spans="1:7" s="1" customFormat="1" ht="22" x14ac:dyDescent="0.3">
      <c r="A1" s="6" t="s">
        <v>41</v>
      </c>
      <c r="B1" s="3"/>
    </row>
    <row r="2" spans="1:7" s="6" customFormat="1" ht="19" x14ac:dyDescent="0.25">
      <c r="A2" s="6" t="s">
        <v>48</v>
      </c>
      <c r="B2" s="9"/>
    </row>
    <row r="3" spans="1:7" s="1" customFormat="1" ht="22" x14ac:dyDescent="0.3">
      <c r="B3" s="3"/>
    </row>
    <row r="4" spans="1:7" s="7" customFormat="1" x14ac:dyDescent="0.2">
      <c r="B4" s="8" t="s">
        <v>4</v>
      </c>
      <c r="C4" s="7" t="s">
        <v>5</v>
      </c>
      <c r="D4" s="7" t="s">
        <v>6</v>
      </c>
    </row>
    <row r="5" spans="1:7" s="2" customFormat="1" ht="19" x14ac:dyDescent="0.25">
      <c r="A5" s="2" t="s">
        <v>0</v>
      </c>
      <c r="B5" s="10">
        <v>18</v>
      </c>
      <c r="C5" s="2" t="s">
        <v>7</v>
      </c>
      <c r="D5" s="2" t="s">
        <v>46</v>
      </c>
    </row>
    <row r="6" spans="1:7" s="2" customFormat="1" ht="19" x14ac:dyDescent="0.25">
      <c r="B6" s="5">
        <f>SUM(B5*2)*2</f>
        <v>72</v>
      </c>
      <c r="D6" s="2" t="s">
        <v>49</v>
      </c>
    </row>
    <row r="7" spans="1:7" s="2" customFormat="1" ht="19" x14ac:dyDescent="0.25">
      <c r="A7" s="2" t="s">
        <v>1</v>
      </c>
      <c r="B7" s="10">
        <v>10</v>
      </c>
      <c r="C7" s="2" t="s">
        <v>7</v>
      </c>
      <c r="D7" s="2" t="s">
        <v>24</v>
      </c>
    </row>
    <row r="8" spans="1:7" s="2" customFormat="1" ht="19" x14ac:dyDescent="0.25">
      <c r="A8" s="2" t="s">
        <v>10</v>
      </c>
      <c r="B8" s="5">
        <f>SUM(B5*B7)</f>
        <v>180</v>
      </c>
    </row>
    <row r="9" spans="1:7" s="2" customFormat="1" ht="19" x14ac:dyDescent="0.25">
      <c r="A9" s="2" t="s">
        <v>12</v>
      </c>
      <c r="B9" s="13">
        <f>SUM(B8/300)</f>
        <v>0.6</v>
      </c>
      <c r="C9" s="2" t="s">
        <v>11</v>
      </c>
    </row>
    <row r="10" spans="1:7" s="2" customFormat="1" ht="19" x14ac:dyDescent="0.25">
      <c r="A10" s="2" t="s">
        <v>14</v>
      </c>
      <c r="B10" s="14">
        <f>SUM(B9*1000000)</f>
        <v>600000</v>
      </c>
      <c r="C10" s="2" t="s">
        <v>13</v>
      </c>
    </row>
    <row r="11" spans="1:7" s="2" customFormat="1" ht="19" x14ac:dyDescent="0.25">
      <c r="A11" s="2" t="s">
        <v>15</v>
      </c>
      <c r="B11" s="21">
        <f>SUM(B10/B6)</f>
        <v>8333.3333333333339</v>
      </c>
      <c r="C11" s="2" t="s">
        <v>13</v>
      </c>
      <c r="D11" s="24" t="s">
        <v>47</v>
      </c>
      <c r="E11" s="24"/>
      <c r="F11" s="24"/>
      <c r="G11" s="24"/>
    </row>
    <row r="12" spans="1:7" s="2" customFormat="1" ht="19" x14ac:dyDescent="0.25">
      <c r="A12" s="2" t="s">
        <v>2</v>
      </c>
      <c r="B12" s="10">
        <v>0.9</v>
      </c>
      <c r="C12" s="2" t="s">
        <v>7</v>
      </c>
      <c r="D12" s="2" t="s">
        <v>19</v>
      </c>
    </row>
    <row r="13" spans="1:7" s="2" customFormat="1" ht="19" x14ac:dyDescent="0.25">
      <c r="A13" s="2" t="s">
        <v>18</v>
      </c>
      <c r="B13" s="5" t="s">
        <v>45</v>
      </c>
      <c r="C13" s="2" t="s">
        <v>7</v>
      </c>
    </row>
    <row r="14" spans="1:7" s="2" customFormat="1" ht="19" x14ac:dyDescent="0.25">
      <c r="A14" s="2" t="s">
        <v>3</v>
      </c>
      <c r="B14" s="5">
        <v>1.8</v>
      </c>
      <c r="C14" s="2" t="s">
        <v>7</v>
      </c>
    </row>
    <row r="15" spans="1:7" s="2" customFormat="1" ht="19" x14ac:dyDescent="0.25">
      <c r="A15" s="2" t="s">
        <v>21</v>
      </c>
      <c r="B15" s="14">
        <f>SUM(B7/2/B12+1)</f>
        <v>6.5555555555555554</v>
      </c>
      <c r="C15" s="2" t="s">
        <v>17</v>
      </c>
    </row>
    <row r="16" spans="1:7" s="2" customFormat="1" ht="19" x14ac:dyDescent="0.25">
      <c r="A16" s="2" t="s">
        <v>22</v>
      </c>
      <c r="B16" s="5">
        <f>SUM(B15*B5)</f>
        <v>118</v>
      </c>
      <c r="C16" s="2" t="s">
        <v>20</v>
      </c>
    </row>
    <row r="17" spans="1:4" s="2" customFormat="1" ht="19" x14ac:dyDescent="0.25">
      <c r="A17" s="2" t="s">
        <v>23</v>
      </c>
      <c r="B17" s="10">
        <v>2</v>
      </c>
      <c r="C17" s="2" t="s">
        <v>17</v>
      </c>
    </row>
    <row r="18" spans="1:4" s="2" customFormat="1" ht="19" x14ac:dyDescent="0.25">
      <c r="A18" s="2" t="s">
        <v>30</v>
      </c>
      <c r="B18" s="5">
        <f>SUM(B16*B17)*1.06</f>
        <v>250.16000000000003</v>
      </c>
      <c r="C18" s="2" t="s">
        <v>20</v>
      </c>
    </row>
    <row r="19" spans="1:4" s="2" customFormat="1" ht="19" x14ac:dyDescent="0.25">
      <c r="B19" s="5"/>
    </row>
    <row r="20" spans="1:4" s="2" customFormat="1" ht="19" x14ac:dyDescent="0.25">
      <c r="A20" s="2" t="s">
        <v>31</v>
      </c>
      <c r="B20" s="25">
        <f>SUM(B18/1.8)</f>
        <v>138.97777777777779</v>
      </c>
      <c r="C20" s="2" t="s">
        <v>17</v>
      </c>
      <c r="D20" s="2" t="s">
        <v>34</v>
      </c>
    </row>
    <row r="21" spans="1:4" s="2" customFormat="1" ht="19" x14ac:dyDescent="0.25">
      <c r="A21" s="2" t="s">
        <v>32</v>
      </c>
      <c r="B21" s="25">
        <f>SUM(B20*1.05)</f>
        <v>145.92666666666668</v>
      </c>
      <c r="C21" s="2" t="s">
        <v>17</v>
      </c>
      <c r="D21" s="2" t="s">
        <v>33</v>
      </c>
    </row>
    <row r="25" spans="1:4" s="2" customFormat="1" ht="19" x14ac:dyDescent="0.25">
      <c r="B25" s="5"/>
    </row>
    <row r="26" spans="1:4" s="2" customFormat="1" ht="19" x14ac:dyDescent="0.25">
      <c r="B26" s="5"/>
    </row>
    <row r="27" spans="1:4" s="2" customFormat="1" ht="19" x14ac:dyDescent="0.25">
      <c r="A27" s="20" t="s">
        <v>28</v>
      </c>
      <c r="B27" s="18"/>
    </row>
    <row r="28" spans="1:4" s="2" customFormat="1" ht="19" x14ac:dyDescent="0.25">
      <c r="A28" s="19" t="s">
        <v>29</v>
      </c>
      <c r="B28" s="17"/>
      <c r="C28" s="19"/>
    </row>
    <row r="29" spans="1:4" s="2" customFormat="1" ht="19" x14ac:dyDescent="0.25">
      <c r="A29" s="16" t="s">
        <v>43</v>
      </c>
      <c r="B29" s="15"/>
    </row>
    <row r="30" spans="1:4" s="2" customFormat="1" ht="19" x14ac:dyDescent="0.25">
      <c r="B30" s="5"/>
    </row>
    <row r="32" spans="1:4" s="2" customFormat="1" ht="19" x14ac:dyDescent="0.25">
      <c r="A32" s="2" t="s">
        <v>40</v>
      </c>
      <c r="B32" s="5"/>
    </row>
    <row r="33" spans="1:2" s="2" customFormat="1" ht="19" x14ac:dyDescent="0.25">
      <c r="A33" s="2" t="s">
        <v>27</v>
      </c>
      <c r="B33" s="5"/>
    </row>
    <row r="49" spans="1:2" s="2" customFormat="1" ht="19" x14ac:dyDescent="0.25">
      <c r="B49" s="5"/>
    </row>
    <row r="50" spans="1:2" s="2" customFormat="1" ht="19" x14ac:dyDescent="0.25">
      <c r="B50" s="5"/>
    </row>
    <row r="51" spans="1:2" s="2" customFormat="1" ht="19" x14ac:dyDescent="0.25">
      <c r="B51" s="5"/>
    </row>
    <row r="52" spans="1:2" s="2" customFormat="1" ht="19" x14ac:dyDescent="0.25">
      <c r="B52" s="5"/>
    </row>
    <row r="53" spans="1:2" s="2" customFormat="1" ht="19" x14ac:dyDescent="0.25">
      <c r="A53" s="2" t="s">
        <v>44</v>
      </c>
      <c r="B53" s="5"/>
    </row>
    <row r="54" spans="1:2" s="11" customFormat="1" ht="19" x14ac:dyDescent="0.25">
      <c r="A54" s="11" t="s">
        <v>26</v>
      </c>
      <c r="B54" s="12"/>
    </row>
    <row r="55" spans="1:2" s="2" customFormat="1" ht="19" x14ac:dyDescent="0.25">
      <c r="A55" s="11" t="s">
        <v>8</v>
      </c>
      <c r="B55" s="5"/>
    </row>
    <row r="56" spans="1:2" s="2" customFormat="1" ht="19" x14ac:dyDescent="0.25">
      <c r="A56" s="2" t="s">
        <v>9</v>
      </c>
      <c r="B56" s="5"/>
    </row>
    <row r="57" spans="1:2" s="2" customFormat="1" ht="19" x14ac:dyDescent="0.25">
      <c r="B57" s="5"/>
    </row>
    <row r="58" spans="1:2" s="2" customFormat="1" ht="19" x14ac:dyDescent="0.25">
      <c r="A58" s="2" t="s">
        <v>40</v>
      </c>
      <c r="B58" s="5"/>
    </row>
    <row r="59" spans="1:2" s="2" customFormat="1" ht="19" x14ac:dyDescent="0.25">
      <c r="A59" s="2" t="s">
        <v>27</v>
      </c>
      <c r="B59" s="5"/>
    </row>
    <row r="60" spans="1:2" s="2" customFormat="1" ht="19" x14ac:dyDescent="0.25">
      <c r="A60" s="2" t="s">
        <v>25</v>
      </c>
      <c r="B60" s="5"/>
    </row>
    <row r="61" spans="1:2" s="2" customFormat="1" ht="19" x14ac:dyDescent="0.25">
      <c r="B61" s="5"/>
    </row>
    <row r="62" spans="1:2" s="2" customFormat="1" ht="19" x14ac:dyDescent="0.25">
      <c r="B62" s="5"/>
    </row>
    <row r="63" spans="1:2" s="11" customFormat="1" ht="19" x14ac:dyDescent="0.25">
      <c r="A63" s="11" t="s">
        <v>16</v>
      </c>
      <c r="B63" s="12"/>
    </row>
    <row r="64" spans="1:2" s="2" customFormat="1" ht="19" x14ac:dyDescent="0.25">
      <c r="B64" s="5"/>
    </row>
    <row r="65" spans="1:2" s="2" customFormat="1" ht="19" x14ac:dyDescent="0.25">
      <c r="A65" s="22" t="s">
        <v>35</v>
      </c>
      <c r="B65" s="5"/>
    </row>
    <row r="66" spans="1:2" s="2" customFormat="1" ht="19" x14ac:dyDescent="0.25">
      <c r="A66" s="23" t="s">
        <v>36</v>
      </c>
      <c r="B66" s="5"/>
    </row>
    <row r="67" spans="1:2" s="2" customFormat="1" ht="19" x14ac:dyDescent="0.25">
      <c r="A67"/>
      <c r="B67" s="5"/>
    </row>
    <row r="68" spans="1:2" s="2" customFormat="1" ht="19" x14ac:dyDescent="0.25">
      <c r="A68" s="23" t="s">
        <v>37</v>
      </c>
      <c r="B68" s="5"/>
    </row>
    <row r="69" spans="1:2" s="2" customFormat="1" ht="19" x14ac:dyDescent="0.25">
      <c r="A69"/>
      <c r="B69" s="5"/>
    </row>
    <row r="70" spans="1:2" s="2" customFormat="1" ht="19" x14ac:dyDescent="0.25">
      <c r="A70" s="23" t="s">
        <v>38</v>
      </c>
      <c r="B70" s="5"/>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0ADA-3EF3-3948-B155-6144F6603FF8}">
  <dimension ref="A1:K39"/>
  <sheetViews>
    <sheetView workbookViewId="0">
      <selection activeCell="B15" sqref="B15"/>
    </sheetView>
  </sheetViews>
  <sheetFormatPr baseColWidth="10" defaultRowHeight="16" x14ac:dyDescent="0.2"/>
  <cols>
    <col min="1" max="1" width="29" customWidth="1"/>
    <col min="2" max="2" width="14.83203125" customWidth="1"/>
    <col min="3" max="3" width="10.5" customWidth="1"/>
    <col min="4" max="4" width="35.83203125" customWidth="1"/>
  </cols>
  <sheetData>
    <row r="1" spans="1:11" s="1" customFormat="1" ht="22" x14ac:dyDescent="0.3">
      <c r="A1" s="6" t="s">
        <v>42</v>
      </c>
      <c r="B1" s="3"/>
    </row>
    <row r="2" spans="1:11" s="6" customFormat="1" ht="19" x14ac:dyDescent="0.25">
      <c r="A2" s="6" t="s">
        <v>53</v>
      </c>
      <c r="B2" s="9"/>
    </row>
    <row r="3" spans="1:11" s="1" customFormat="1" ht="22" x14ac:dyDescent="0.3">
      <c r="B3" s="3"/>
    </row>
    <row r="4" spans="1:11" s="7" customFormat="1" x14ac:dyDescent="0.2">
      <c r="B4" s="8" t="s">
        <v>4</v>
      </c>
      <c r="C4" s="7" t="s">
        <v>5</v>
      </c>
      <c r="D4" s="7" t="s">
        <v>6</v>
      </c>
    </row>
    <row r="5" spans="1:11" s="2" customFormat="1" ht="19" x14ac:dyDescent="0.25">
      <c r="A5" s="2" t="s">
        <v>0</v>
      </c>
      <c r="B5" s="10">
        <v>15</v>
      </c>
      <c r="C5" s="2" t="s">
        <v>7</v>
      </c>
      <c r="D5" s="2" t="s">
        <v>46</v>
      </c>
    </row>
    <row r="6" spans="1:11" s="2" customFormat="1" ht="19" x14ac:dyDescent="0.25">
      <c r="B6" s="5">
        <f>SUM(B5*2)*2</f>
        <v>60</v>
      </c>
      <c r="D6" s="2" t="s">
        <v>50</v>
      </c>
    </row>
    <row r="7" spans="1:11" s="2" customFormat="1" ht="19" x14ac:dyDescent="0.25">
      <c r="A7" s="2" t="s">
        <v>1</v>
      </c>
      <c r="B7" s="10">
        <v>7</v>
      </c>
      <c r="C7" s="2" t="s">
        <v>7</v>
      </c>
      <c r="D7" s="2" t="s">
        <v>24</v>
      </c>
    </row>
    <row r="8" spans="1:11" s="2" customFormat="1" ht="19" x14ac:dyDescent="0.25">
      <c r="A8" s="2" t="s">
        <v>10</v>
      </c>
      <c r="B8" s="5">
        <f>SUM(B5*B7)</f>
        <v>105</v>
      </c>
    </row>
    <row r="9" spans="1:11" s="2" customFormat="1" ht="19" x14ac:dyDescent="0.25">
      <c r="A9" s="2" t="s">
        <v>12</v>
      </c>
      <c r="B9" s="13">
        <f>SUM(B8/150)</f>
        <v>0.7</v>
      </c>
      <c r="C9" s="2" t="s">
        <v>11</v>
      </c>
    </row>
    <row r="10" spans="1:11" s="2" customFormat="1" ht="19" x14ac:dyDescent="0.25">
      <c r="A10" s="2" t="s">
        <v>14</v>
      </c>
      <c r="B10" s="14">
        <f>SUM(B9*1000000)</f>
        <v>700000</v>
      </c>
      <c r="C10" s="2" t="s">
        <v>13</v>
      </c>
    </row>
    <row r="11" spans="1:11" s="2" customFormat="1" ht="19" x14ac:dyDescent="0.25">
      <c r="A11" s="2" t="s">
        <v>15</v>
      </c>
      <c r="B11" s="21">
        <f>SUM(B10/B6)</f>
        <v>11666.666666666666</v>
      </c>
      <c r="C11" s="2" t="s">
        <v>13</v>
      </c>
      <c r="D11" s="24" t="s">
        <v>47</v>
      </c>
      <c r="E11" s="24"/>
      <c r="F11" s="24"/>
      <c r="G11" s="24"/>
      <c r="H11" s="24"/>
      <c r="I11" s="24"/>
      <c r="J11" s="24"/>
      <c r="K11" s="24"/>
    </row>
    <row r="12" spans="1:11" s="2" customFormat="1" ht="19" x14ac:dyDescent="0.25">
      <c r="A12" s="2" t="s">
        <v>2</v>
      </c>
      <c r="B12" s="10">
        <v>0.9</v>
      </c>
      <c r="C12" s="2" t="s">
        <v>7</v>
      </c>
      <c r="D12" s="2" t="s">
        <v>19</v>
      </c>
    </row>
    <row r="13" spans="1:11" s="2" customFormat="1" ht="19" x14ac:dyDescent="0.25">
      <c r="A13" s="2" t="s">
        <v>18</v>
      </c>
      <c r="B13" s="5" t="s">
        <v>45</v>
      </c>
      <c r="C13" s="2" t="s">
        <v>7</v>
      </c>
    </row>
    <row r="14" spans="1:11" s="2" customFormat="1" ht="19" x14ac:dyDescent="0.25">
      <c r="A14" s="2" t="s">
        <v>3</v>
      </c>
      <c r="B14" s="5">
        <v>1.8</v>
      </c>
      <c r="C14" s="2" t="s">
        <v>7</v>
      </c>
    </row>
    <row r="15" spans="1:11" s="2" customFormat="1" ht="19" x14ac:dyDescent="0.25">
      <c r="A15" s="2" t="s">
        <v>21</v>
      </c>
      <c r="B15" s="14">
        <f>SUM(B7/2/B12+1)</f>
        <v>4.8888888888888893</v>
      </c>
      <c r="C15" s="2" t="s">
        <v>17</v>
      </c>
    </row>
    <row r="16" spans="1:11" s="2" customFormat="1" ht="19" x14ac:dyDescent="0.25">
      <c r="A16" s="2" t="s">
        <v>22</v>
      </c>
      <c r="B16" s="14">
        <f>SUM(B15*B5)</f>
        <v>73.333333333333343</v>
      </c>
      <c r="C16" s="2" t="s">
        <v>20</v>
      </c>
    </row>
    <row r="17" spans="1:4" s="2" customFormat="1" ht="19" x14ac:dyDescent="0.25">
      <c r="A17" s="2" t="s">
        <v>23</v>
      </c>
      <c r="B17" s="10">
        <v>1</v>
      </c>
      <c r="C17" s="2" t="s">
        <v>17</v>
      </c>
    </row>
    <row r="18" spans="1:4" s="2" customFormat="1" ht="19" x14ac:dyDescent="0.25">
      <c r="A18" s="2" t="s">
        <v>30</v>
      </c>
      <c r="B18" s="14">
        <f>SUM(B16*B17)*1.06</f>
        <v>77.733333333333348</v>
      </c>
      <c r="C18" s="2" t="s">
        <v>20</v>
      </c>
    </row>
    <row r="19" spans="1:4" s="2" customFormat="1" ht="19" x14ac:dyDescent="0.25">
      <c r="B19" s="5"/>
    </row>
    <row r="20" spans="1:4" s="2" customFormat="1" ht="19" x14ac:dyDescent="0.25">
      <c r="A20" s="2" t="s">
        <v>31</v>
      </c>
      <c r="B20" s="26">
        <f>SUM(B18/1.8)</f>
        <v>43.18518518518519</v>
      </c>
      <c r="C20" s="2" t="s">
        <v>17</v>
      </c>
      <c r="D20" s="2" t="s">
        <v>34</v>
      </c>
    </row>
    <row r="21" spans="1:4" s="2" customFormat="1" ht="19" x14ac:dyDescent="0.25">
      <c r="A21" s="2" t="s">
        <v>32</v>
      </c>
      <c r="B21" s="26">
        <f>SUM(B20*1.05)</f>
        <v>45.344444444444449</v>
      </c>
      <c r="C21" s="2" t="s">
        <v>17</v>
      </c>
      <c r="D21" s="2" t="s">
        <v>33</v>
      </c>
    </row>
    <row r="22" spans="1:4" x14ac:dyDescent="0.2">
      <c r="B22" s="4"/>
    </row>
    <row r="23" spans="1:4" x14ac:dyDescent="0.2">
      <c r="B23" s="4"/>
    </row>
    <row r="24" spans="1:4" x14ac:dyDescent="0.2">
      <c r="B24" s="4"/>
    </row>
    <row r="25" spans="1:4" s="2" customFormat="1" ht="19" x14ac:dyDescent="0.25">
      <c r="B25" s="5"/>
    </row>
    <row r="26" spans="1:4" s="2" customFormat="1" ht="19" x14ac:dyDescent="0.25">
      <c r="B26" s="5"/>
    </row>
    <row r="27" spans="1:4" s="2" customFormat="1" ht="19" x14ac:dyDescent="0.25">
      <c r="A27" s="20" t="s">
        <v>28</v>
      </c>
      <c r="B27" s="18"/>
    </row>
    <row r="28" spans="1:4" s="2" customFormat="1" ht="19" x14ac:dyDescent="0.25">
      <c r="A28" s="19" t="s">
        <v>29</v>
      </c>
      <c r="B28" s="17"/>
      <c r="C28" s="19"/>
    </row>
    <row r="29" spans="1:4" s="2" customFormat="1" ht="19" x14ac:dyDescent="0.25">
      <c r="A29" s="16" t="s">
        <v>43</v>
      </c>
      <c r="B29" s="15"/>
    </row>
    <row r="32" spans="1:4" s="2" customFormat="1" ht="19" x14ac:dyDescent="0.25">
      <c r="A32" s="2" t="s">
        <v>40</v>
      </c>
      <c r="B32" s="5"/>
    </row>
    <row r="33" spans="1:2" s="2" customFormat="1" ht="19" x14ac:dyDescent="0.25">
      <c r="A33" s="2" t="s">
        <v>27</v>
      </c>
      <c r="B33" s="5"/>
    </row>
    <row r="39" spans="1:2" x14ac:dyDescent="0.2">
      <c r="A39" t="s">
        <v>39</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1053-D637-2E44-83AB-D9965E3D60BB}">
  <dimension ref="A1:K33"/>
  <sheetViews>
    <sheetView workbookViewId="0">
      <selection activeCell="B15" sqref="B15"/>
    </sheetView>
  </sheetViews>
  <sheetFormatPr baseColWidth="10" defaultRowHeight="16" x14ac:dyDescent="0.2"/>
  <cols>
    <col min="1" max="1" width="25.6640625" customWidth="1"/>
    <col min="2" max="2" width="11" customWidth="1"/>
    <col min="4" max="4" width="33.33203125" customWidth="1"/>
    <col min="5" max="5" width="25.6640625" customWidth="1"/>
  </cols>
  <sheetData>
    <row r="1" spans="1:11" s="1" customFormat="1" ht="22" x14ac:dyDescent="0.3">
      <c r="A1" s="6" t="s">
        <v>52</v>
      </c>
      <c r="B1" s="3"/>
    </row>
    <row r="2" spans="1:11" s="6" customFormat="1" ht="19" x14ac:dyDescent="0.25">
      <c r="A2" s="6" t="s">
        <v>54</v>
      </c>
      <c r="B2" s="9"/>
    </row>
    <row r="3" spans="1:11" s="1" customFormat="1" ht="22" x14ac:dyDescent="0.3">
      <c r="B3" s="3"/>
    </row>
    <row r="4" spans="1:11" s="7" customFormat="1" x14ac:dyDescent="0.2">
      <c r="B4" s="8" t="s">
        <v>4</v>
      </c>
      <c r="C4" s="7" t="s">
        <v>5</v>
      </c>
      <c r="D4" s="7" t="s">
        <v>6</v>
      </c>
    </row>
    <row r="5" spans="1:11" s="2" customFormat="1" ht="19" x14ac:dyDescent="0.25">
      <c r="A5" s="2" t="s">
        <v>0</v>
      </c>
      <c r="B5" s="10">
        <v>15</v>
      </c>
      <c r="C5" s="2" t="s">
        <v>7</v>
      </c>
      <c r="D5" s="2" t="s">
        <v>46</v>
      </c>
    </row>
    <row r="6" spans="1:11" s="2" customFormat="1" ht="19" x14ac:dyDescent="0.25">
      <c r="B6" s="5">
        <f>SUM(B5*2)</f>
        <v>30</v>
      </c>
      <c r="D6" s="27" t="s">
        <v>51</v>
      </c>
    </row>
    <row r="7" spans="1:11" s="2" customFormat="1" ht="19" x14ac:dyDescent="0.25">
      <c r="A7" s="2" t="s">
        <v>1</v>
      </c>
      <c r="B7" s="10">
        <v>7</v>
      </c>
      <c r="C7" s="2" t="s">
        <v>7</v>
      </c>
      <c r="D7" s="2" t="s">
        <v>24</v>
      </c>
    </row>
    <row r="8" spans="1:11" s="2" customFormat="1" ht="19" x14ac:dyDescent="0.25">
      <c r="A8" s="2" t="s">
        <v>10</v>
      </c>
      <c r="B8" s="5">
        <f>SUM(B5*B7)</f>
        <v>105</v>
      </c>
    </row>
    <row r="9" spans="1:11" s="2" customFormat="1" ht="19" x14ac:dyDescent="0.25">
      <c r="A9" s="2" t="s">
        <v>12</v>
      </c>
      <c r="B9" s="13">
        <f>SUM(B8/150)</f>
        <v>0.7</v>
      </c>
      <c r="C9" s="2" t="s">
        <v>11</v>
      </c>
    </row>
    <row r="10" spans="1:11" s="2" customFormat="1" ht="19" x14ac:dyDescent="0.25">
      <c r="A10" s="2" t="s">
        <v>14</v>
      </c>
      <c r="B10" s="14">
        <f>SUM(B9*1000000)</f>
        <v>700000</v>
      </c>
      <c r="C10" s="2" t="s">
        <v>13</v>
      </c>
    </row>
    <row r="11" spans="1:11" s="2" customFormat="1" ht="19" x14ac:dyDescent="0.25">
      <c r="A11" s="2" t="s">
        <v>15</v>
      </c>
      <c r="B11" s="21">
        <f>SUM(B10/B6)</f>
        <v>23333.333333333332</v>
      </c>
      <c r="C11" s="2" t="s">
        <v>13</v>
      </c>
      <c r="D11" s="24" t="s">
        <v>47</v>
      </c>
      <c r="E11" s="24"/>
      <c r="F11" s="24"/>
      <c r="G11" s="24"/>
      <c r="H11" s="24"/>
      <c r="I11" s="24"/>
      <c r="J11" s="24"/>
      <c r="K11" s="24"/>
    </row>
    <row r="12" spans="1:11" s="2" customFormat="1" ht="19" x14ac:dyDescent="0.25">
      <c r="A12" s="2" t="s">
        <v>2</v>
      </c>
      <c r="B12" s="10">
        <v>0.9</v>
      </c>
      <c r="C12" s="2" t="s">
        <v>7</v>
      </c>
      <c r="D12" s="2" t="s">
        <v>19</v>
      </c>
    </row>
    <row r="13" spans="1:11" s="2" customFormat="1" ht="19" x14ac:dyDescent="0.25">
      <c r="A13" s="2" t="s">
        <v>18</v>
      </c>
      <c r="B13" s="5" t="s">
        <v>45</v>
      </c>
      <c r="C13" s="2" t="s">
        <v>7</v>
      </c>
    </row>
    <row r="14" spans="1:11" s="2" customFormat="1" ht="19" x14ac:dyDescent="0.25">
      <c r="A14" s="2" t="s">
        <v>3</v>
      </c>
      <c r="B14" s="5">
        <v>1.8</v>
      </c>
      <c r="C14" s="2" t="s">
        <v>7</v>
      </c>
    </row>
    <row r="15" spans="1:11" s="2" customFormat="1" ht="19" x14ac:dyDescent="0.25">
      <c r="A15" s="2" t="s">
        <v>21</v>
      </c>
      <c r="B15" s="14">
        <f>SUM(B7/B12+1)</f>
        <v>8.7777777777777786</v>
      </c>
      <c r="C15" s="2" t="s">
        <v>17</v>
      </c>
    </row>
    <row r="16" spans="1:11" s="2" customFormat="1" ht="19" x14ac:dyDescent="0.25">
      <c r="A16" s="2" t="s">
        <v>22</v>
      </c>
      <c r="B16" s="14">
        <f>SUM(B15*B5)</f>
        <v>131.66666666666669</v>
      </c>
      <c r="C16" s="2" t="s">
        <v>20</v>
      </c>
    </row>
    <row r="17" spans="1:4" s="2" customFormat="1" ht="19" x14ac:dyDescent="0.25">
      <c r="A17" s="2" t="s">
        <v>23</v>
      </c>
      <c r="B17" s="10">
        <v>1</v>
      </c>
      <c r="C17" s="2" t="s">
        <v>17</v>
      </c>
    </row>
    <row r="18" spans="1:4" s="2" customFormat="1" ht="19" x14ac:dyDescent="0.25">
      <c r="A18" s="2" t="s">
        <v>30</v>
      </c>
      <c r="B18" s="14">
        <f>SUM(B16*B17)*1.06</f>
        <v>139.56666666666669</v>
      </c>
      <c r="C18" s="2" t="s">
        <v>20</v>
      </c>
    </row>
    <row r="19" spans="1:4" s="2" customFormat="1" ht="19" x14ac:dyDescent="0.25">
      <c r="B19" s="5"/>
    </row>
    <row r="20" spans="1:4" s="2" customFormat="1" ht="19" x14ac:dyDescent="0.25">
      <c r="A20" s="2" t="s">
        <v>31</v>
      </c>
      <c r="B20" s="26">
        <f>SUM(B18/1.8)</f>
        <v>77.537037037037052</v>
      </c>
      <c r="C20" s="2" t="s">
        <v>17</v>
      </c>
      <c r="D20" s="2" t="s">
        <v>34</v>
      </c>
    </row>
    <row r="21" spans="1:4" s="2" customFormat="1" ht="19" x14ac:dyDescent="0.25">
      <c r="A21" s="2" t="s">
        <v>32</v>
      </c>
      <c r="B21" s="26">
        <f>SUM(B20*1.05)</f>
        <v>81.413888888888906</v>
      </c>
      <c r="C21" s="2" t="s">
        <v>17</v>
      </c>
      <c r="D21" s="2" t="s">
        <v>33</v>
      </c>
    </row>
    <row r="22" spans="1:4" x14ac:dyDescent="0.2">
      <c r="B22" s="4"/>
    </row>
    <row r="23" spans="1:4" x14ac:dyDescent="0.2">
      <c r="B23" s="4"/>
    </row>
    <row r="24" spans="1:4" x14ac:dyDescent="0.2">
      <c r="B24" s="4"/>
    </row>
    <row r="25" spans="1:4" s="2" customFormat="1" ht="19" x14ac:dyDescent="0.25">
      <c r="B25" s="5"/>
    </row>
    <row r="26" spans="1:4" s="2" customFormat="1" ht="19" x14ac:dyDescent="0.25">
      <c r="B26" s="5"/>
    </row>
    <row r="27" spans="1:4" s="2" customFormat="1" ht="19" x14ac:dyDescent="0.25">
      <c r="A27" s="20" t="s">
        <v>28</v>
      </c>
      <c r="B27" s="18"/>
    </row>
    <row r="28" spans="1:4" s="2" customFormat="1" ht="19" x14ac:dyDescent="0.25">
      <c r="A28" s="19" t="s">
        <v>29</v>
      </c>
      <c r="B28" s="17"/>
      <c r="C28" s="19"/>
    </row>
    <row r="29" spans="1:4" s="2" customFormat="1" ht="19" x14ac:dyDescent="0.25">
      <c r="A29" s="16" t="s">
        <v>43</v>
      </c>
      <c r="B29" s="15"/>
    </row>
    <row r="32" spans="1:4" s="2" customFormat="1" ht="19" x14ac:dyDescent="0.25">
      <c r="A32" s="2" t="s">
        <v>40</v>
      </c>
      <c r="B32" s="5"/>
    </row>
    <row r="33" spans="1:2" s="2" customFormat="1" ht="19" x14ac:dyDescent="0.25">
      <c r="A33" s="2" t="s">
        <v>27</v>
      </c>
      <c r="B33"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C1C4CEA1013B418F0267D2375E4581" ma:contentTypeVersion="15" ma:contentTypeDescription="Create a new document." ma:contentTypeScope="" ma:versionID="7a52022a961881328ae6e2229fb679a6">
  <xsd:schema xmlns:xsd="http://www.w3.org/2001/XMLSchema" xmlns:xs="http://www.w3.org/2001/XMLSchema" xmlns:p="http://schemas.microsoft.com/office/2006/metadata/properties" xmlns:ns2="9dccfaf2-2068-4ddd-a553-4106b6a0b842" xmlns:ns3="47e08342-1154-428b-bcc3-dcc4f30236cf" targetNamespace="http://schemas.microsoft.com/office/2006/metadata/properties" ma:root="true" ma:fieldsID="7daadcbbd8667f292eddddcc73676aa3" ns2:_="" ns3:_="">
    <xsd:import namespace="9dccfaf2-2068-4ddd-a553-4106b6a0b842"/>
    <xsd:import namespace="47e08342-1154-428b-bcc3-dcc4f30236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ccfaf2-2068-4ddd-a553-4106b6a0b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fbfd22f-aee5-453f-939b-5566f8381b2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e08342-1154-428b-bcc3-dcc4f30236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8bf766d-e209-49e2-866f-c32a89655b5d}" ma:internalName="TaxCatchAll" ma:showField="CatchAllData" ma:web="47e08342-1154-428b-bcc3-dcc4f30236c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ccfaf2-2068-4ddd-a553-4106b6a0b842">
      <Terms xmlns="http://schemas.microsoft.com/office/infopath/2007/PartnerControls"/>
    </lcf76f155ced4ddcb4097134ff3c332f>
    <TaxCatchAll xmlns="47e08342-1154-428b-bcc3-dcc4f30236cf" xsi:nil="true"/>
  </documentManagement>
</p:properties>
</file>

<file path=customXml/itemProps1.xml><?xml version="1.0" encoding="utf-8"?>
<ds:datastoreItem xmlns:ds="http://schemas.openxmlformats.org/officeDocument/2006/customXml" ds:itemID="{F2FDFBED-E384-486E-BF12-27C2257597F1}"/>
</file>

<file path=customXml/itemProps2.xml><?xml version="1.0" encoding="utf-8"?>
<ds:datastoreItem xmlns:ds="http://schemas.openxmlformats.org/officeDocument/2006/customXml" ds:itemID="{4BE04DAD-D2C3-4BE1-A310-C6A416F331A1}"/>
</file>

<file path=customXml/itemProps3.xml><?xml version="1.0" encoding="utf-8"?>
<ds:datastoreItem xmlns:ds="http://schemas.openxmlformats.org/officeDocument/2006/customXml" ds:itemID="{8AFA9565-9E0C-4B98-BDFC-CE0559D8C20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A Truss &gt; 10º</vt:lpstr>
      <vt:lpstr>Example B Truss &lt;10º </vt:lpstr>
      <vt:lpstr>Example C Skillion &lt;10º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Haywood</dc:creator>
  <cp:lastModifiedBy>Michelle Haywood</cp:lastModifiedBy>
  <dcterms:created xsi:type="dcterms:W3CDTF">2025-07-13T23:32:40Z</dcterms:created>
  <dcterms:modified xsi:type="dcterms:W3CDTF">2026-01-26T03:28:52Z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0x01010019C1C4CEA1013B418F0267D2375E4581</vt:lpwstr>
  </property>
</Properties>
</file>